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C:\Daten\PROJEKTE INTERN\E-Mobilität\"/>
    </mc:Choice>
  </mc:AlternateContent>
  <xr:revisionPtr revIDLastSave="0" documentId="13_ncr:1_{36B92F77-2580-4727-9E81-EEA73B23C895}" xr6:coauthVersionLast="45" xr6:coauthVersionMax="45" xr10:uidLastSave="{00000000-0000-0000-0000-000000000000}"/>
  <bookViews>
    <workbookView xWindow="-108" yWindow="-108" windowWidth="23256" windowHeight="12576" xr2:uid="{00000000-000D-0000-FFFF-FFFF00000000}"/>
  </bookViews>
  <sheets>
    <sheet name="Berechnung" sheetId="3" r:id="rId1"/>
    <sheet name="Tabelle1" sheetId="5"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5" i="3" l="1"/>
  <c r="F26" i="3" s="1"/>
  <c r="D36" i="3" s="1"/>
  <c r="F32" i="3"/>
  <c r="D35" i="3" s="1"/>
  <c r="B12" i="3"/>
  <c r="B13" i="3" l="1"/>
  <c r="B20" i="3" s="1"/>
  <c r="C37" i="3" s="1"/>
  <c r="F33" i="3"/>
  <c r="D37" i="3" s="1"/>
  <c r="C35" i="3"/>
  <c r="C36" i="3" l="1"/>
</calcChain>
</file>

<file path=xl/sharedStrings.xml><?xml version="1.0" encoding="utf-8"?>
<sst xmlns="http://schemas.openxmlformats.org/spreadsheetml/2006/main" count="52" uniqueCount="44">
  <si>
    <t>Treibhausgasemissionen: Verbrennungsmotor versus Elektromobilität</t>
  </si>
  <si>
    <t>Ein Vergleichstool mit allen Details.</t>
  </si>
  <si>
    <t>Verbrennungsmotor</t>
  </si>
  <si>
    <t>Elektroauto</t>
  </si>
  <si>
    <t>Treibstoff:</t>
  </si>
  <si>
    <t>Liter/100 km</t>
  </si>
  <si>
    <t>Direkte Emissionen:</t>
  </si>
  <si>
    <t>Gramm CO2 pro km</t>
  </si>
  <si>
    <t>Indirekte Emissionen:</t>
  </si>
  <si>
    <t>gesamte Emissionen:</t>
  </si>
  <si>
    <t>Batteriekapazität:</t>
  </si>
  <si>
    <t>kWh</t>
  </si>
  <si>
    <t xml:space="preserve"> - </t>
  </si>
  <si>
    <t>kWh/100 km</t>
  </si>
  <si>
    <t>km</t>
  </si>
  <si>
    <t>kg/kWh_Kapazität</t>
  </si>
  <si>
    <t>Diesel</t>
  </si>
  <si>
    <t>Benzin</t>
  </si>
  <si>
    <t>Anzahl Ladezyklen:</t>
  </si>
  <si>
    <t>realer Verbrauch:</t>
  </si>
  <si>
    <t>Fahrstrecke mit einer Batterie:</t>
  </si>
  <si>
    <t>CO2-Emission bei der Herstellung:</t>
  </si>
  <si>
    <t>Emissionen durch Batterieproduktion:</t>
  </si>
  <si>
    <t>Emissionsfaktor des eingesetzten Stroms:</t>
  </si>
  <si>
    <t>Emissionen Stromverbrauch:</t>
  </si>
  <si>
    <t>Realer Treibstoffverbrauch:</t>
  </si>
  <si>
    <t>Die heutige Fahrzeugflotte fährt real mit ca. 7 Liter/100 km (Diesel), bzw. 8 Liter/100 km für Benziner. Bitte beachten: Die realen Verbräuche liegen in der Regel deutlich oberhalb der Laborwerte der Hersteller!</t>
  </si>
  <si>
    <t>Soviel CO2 wird direkt beim Fahren emittiert.</t>
  </si>
  <si>
    <t>Gramm CO2 pro kWh</t>
  </si>
  <si>
    <t>Je mehr Kapazität, umso mehr Reichweite - umso weniger Lade- und Entladezyklen. Aber auch: Umso ressourcenintensiver die Produktion und umso höher das Gewicht…</t>
  </si>
  <si>
    <t>Im Sommer-/Winter-Schnitt fährt ein durchschnittliches E-Mobil mit 17,5 kWh/100 km. Die Leichten, Effizienten kommen mit weniger aus, die Schweren können auch über 20 brauchen.</t>
  </si>
  <si>
    <t>Auch hier ist von großer Bedeutung, woher der Strom kommt. Während Windstrom für 5 bis 10 Gramm pro kWh zu haben ist, verursacht Braunkohle um die 1000. De facto handelt es sich immer um einen Mix, der irgendwo zwischen 100 und 500 Gramm pro kWh liegt - je mehr Erneuerbare, umso niedriger</t>
  </si>
  <si>
    <t>auf den gefahreren Kilometer umgelegt.</t>
  </si>
  <si>
    <t>Elektromotor mit Batteriespeicher</t>
  </si>
  <si>
    <t>Gesamte Emissionen</t>
  </si>
  <si>
    <t>Direkte Emissionen (Treibstoff, Strom)</t>
  </si>
  <si>
    <t>Indirekte Emissionen (Vorgelagerte Prozesse, Batterieproduktion)</t>
  </si>
  <si>
    <t>Eingabefelder</t>
  </si>
  <si>
    <t>Berechnungsfelder</t>
  </si>
  <si>
    <t xml:space="preserve">Das ist nun die theoretische Fahrstrecke, mit der das Ende des Batterielebens einher geht. Was sich positiv auswirkt, hier aber vorsichtigerweise unberücksichtigt bleibt: Das Batterieleben kann deutlich verlängert werden, wenn nur einige (die schwächsten) Zellen der Batterie erneuert werden müssen. Die Batterie könnte in einem Second Life aber auch den Eigenverbrauch in einem PV-versorgten Gebäude erhöhen. </t>
  </si>
  <si>
    <t>Wie viele Zyklen hält die Batterie aus? Sehr vorsichtig geht man von 500 Zyklen aus, nach anderen Angaben sind bis zu 3000 möglich. Insgesamt hängt der erreichbare Wert von vielen Faktoren ab. Ein Richtwert von 1000 scheint gut erreichbar - zumindest bei den kleineren Kapazitäten.</t>
  </si>
  <si>
    <t>Bevor die Treibstoffe an der Tankstelle getankt werden können, müssen sie in Form von Rohöl gefördert, raffiniert und transportiert werden. Insbesondere die Methanemission bei der Erdölförderung wurde lange Zeit unterschätzt. Für diese indirekten Emissionen müssen knapp 30% zugeschlagen werden.</t>
  </si>
  <si>
    <t>© Christof Drexel, drexel reduziert GmbH</t>
  </si>
  <si>
    <r>
      <t xml:space="preserve">Abhängig von Produktionsstandort und Stromversorgung. Agora Energiewende nennt als Durchschnittswert </t>
    </r>
    <r>
      <rPr>
        <u/>
        <sz val="10"/>
        <color theme="1"/>
        <rFont val="Calibri"/>
        <family val="2"/>
        <scheme val="minor"/>
      </rPr>
      <t>für die Zellfertigung</t>
    </r>
    <r>
      <rPr>
        <sz val="10"/>
        <color theme="1"/>
        <rFont val="Calibri"/>
        <family val="2"/>
        <scheme val="minor"/>
      </rPr>
      <t xml:space="preserve"> 80 kg/kWh und für nachfolgende Produktionsländer folgende Werte: China: 111, USA 66, Europa 47 kg/kWh. Der wachsende Anteil Erneuerbarer verbessert die Werte zunehmend. Hinzu kommen aber noch die Emissionen für den Abbau der Rohstoffe; Gütertransporte, u.ä.  (+50-100%).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</si>
</sst>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x14ac:knownFonts="1">
    <font>
      <sz val="11"/>
      <color theme="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u/>
      <sz val="10"/>
      <color theme="1"/>
      <name val="Calibri"/>
      <family val="2"/>
      <scheme val="minor"/>
    </font>
  </fonts>
  <fills count="4">
    <fill>
      <patternFill patternType="none"/>
    </fill>
    <fill>
      <patternFill patternType="gray125"/>
    </fill>
    <fill>
      <patternFill patternType="solid">
        <fgColor rgb="FFFFCC99"/>
      </patternFill>
    </fill>
    <fill>
      <patternFill patternType="solid">
        <fgColor rgb="FFF2F2F2"/>
      </patternFill>
    </fill>
  </fills>
  <borders count="11">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style="thin">
        <color rgb="FF7F7F7F"/>
      </right>
      <top/>
      <bottom/>
      <diagonal/>
    </border>
    <border>
      <left style="thin">
        <color rgb="FF7F7F7F"/>
      </left>
      <right style="thin">
        <color rgb="FF7F7F7F"/>
      </right>
      <top style="thin">
        <color rgb="FF7F7F7F"/>
      </top>
      <bottom/>
      <diagonal/>
    </border>
    <border>
      <left style="thin">
        <color rgb="FF7F7F7F"/>
      </left>
      <right style="thin">
        <color rgb="FF7F7F7F"/>
      </right>
      <top/>
      <bottom/>
      <diagonal/>
    </border>
    <border>
      <left style="thin">
        <color rgb="FF7F7F7F"/>
      </left>
      <right style="thin">
        <color rgb="FF7F7F7F"/>
      </right>
      <top/>
      <bottom style="thin">
        <color rgb="FF7F7F7F"/>
      </bottom>
      <diagonal/>
    </border>
    <border>
      <left style="thin">
        <color rgb="FF7F7F7F"/>
      </left>
      <right/>
      <top/>
      <bottom/>
      <diagonal/>
    </border>
    <border>
      <left style="thin">
        <color rgb="FF7F7F7F"/>
      </left>
      <right style="thin">
        <color rgb="FF7F7F7F"/>
      </right>
      <top/>
      <bottom style="thin">
        <color rgb="FF3F3F3F"/>
      </bottom>
      <diagonal/>
    </border>
    <border>
      <left/>
      <right/>
      <top style="thick">
        <color theme="4"/>
      </top>
      <bottom/>
      <diagonal/>
    </border>
  </borders>
  <cellStyleXfs count="7">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2" borderId="2" applyNumberFormat="0" applyAlignment="0" applyProtection="0"/>
    <xf numFmtId="0" fontId="5" fillId="3" borderId="3" applyNumberFormat="0" applyAlignment="0" applyProtection="0"/>
    <xf numFmtId="0" fontId="6" fillId="3" borderId="2" applyNumberFormat="0" applyAlignment="0" applyProtection="0"/>
  </cellStyleXfs>
  <cellXfs count="42">
    <xf numFmtId="0" fontId="0" fillId="0" borderId="0" xfId="0"/>
    <xf numFmtId="0" fontId="2" fillId="0" borderId="0" xfId="2" applyProtection="1"/>
    <xf numFmtId="0" fontId="0" fillId="0" borderId="0" xfId="0" applyAlignment="1" applyProtection="1">
      <alignment horizontal="center"/>
    </xf>
    <xf numFmtId="0" fontId="0" fillId="0" borderId="0" xfId="0" applyProtection="1"/>
    <xf numFmtId="0" fontId="0" fillId="0" borderId="0" xfId="0" applyAlignment="1" applyProtection="1">
      <alignment horizontal="center" vertical="center"/>
    </xf>
    <xf numFmtId="0" fontId="4" fillId="2" borderId="2" xfId="4" applyProtection="1"/>
    <xf numFmtId="0" fontId="6" fillId="3" borderId="2" xfId="6" applyProtection="1"/>
    <xf numFmtId="1" fontId="6" fillId="3" borderId="2" xfId="6" applyNumberFormat="1" applyAlignment="1" applyProtection="1">
      <alignment horizontal="center"/>
    </xf>
    <xf numFmtId="0" fontId="7" fillId="0" borderId="0" xfId="0" applyFont="1" applyProtection="1"/>
    <xf numFmtId="1" fontId="5" fillId="3" borderId="3" xfId="5" applyNumberFormat="1" applyAlignment="1" applyProtection="1">
      <alignment horizontal="center"/>
    </xf>
    <xf numFmtId="0" fontId="0" fillId="0" borderId="0" xfId="0" applyAlignment="1" applyProtection="1">
      <alignment wrapText="1"/>
    </xf>
    <xf numFmtId="0" fontId="7" fillId="0" borderId="0" xfId="0" applyFont="1" applyAlignment="1" applyProtection="1">
      <alignment wrapText="1"/>
    </xf>
    <xf numFmtId="0" fontId="4" fillId="2" borderId="2" xfId="4" applyNumberFormat="1" applyAlignment="1" applyProtection="1">
      <alignment horizontal="center"/>
      <protection locked="0"/>
    </xf>
    <xf numFmtId="0" fontId="8" fillId="0" borderId="0" xfId="0" applyFont="1" applyProtection="1"/>
    <xf numFmtId="0" fontId="8" fillId="0" borderId="0" xfId="0" applyFont="1" applyAlignment="1" applyProtection="1">
      <alignment horizontal="center"/>
    </xf>
    <xf numFmtId="0" fontId="8" fillId="0" borderId="0" xfId="0" applyFont="1" applyAlignment="1" applyProtection="1">
      <alignment horizontal="center" vertical="center"/>
    </xf>
    <xf numFmtId="0" fontId="8" fillId="0" borderId="0" xfId="0" applyFont="1" applyAlignment="1" applyProtection="1">
      <alignment horizontal="right"/>
    </xf>
    <xf numFmtId="1" fontId="8" fillId="0" borderId="0" xfId="0" applyNumberFormat="1" applyFont="1" applyProtection="1"/>
    <xf numFmtId="0" fontId="0" fillId="0" borderId="0" xfId="0" applyAlignment="1" applyProtection="1">
      <alignment horizontal="right" vertical="top"/>
    </xf>
    <xf numFmtId="0" fontId="0" fillId="0" borderId="0" xfId="0" applyAlignment="1" applyProtection="1">
      <alignment vertical="center"/>
    </xf>
    <xf numFmtId="1" fontId="6" fillId="3" borderId="2" xfId="6" applyNumberFormat="1" applyAlignment="1" applyProtection="1">
      <alignment horizontal="center" vertical="center"/>
    </xf>
    <xf numFmtId="1" fontId="5" fillId="3" borderId="3" xfId="5" applyNumberFormat="1" applyAlignment="1" applyProtection="1">
      <alignment horizontal="center" vertical="center"/>
    </xf>
    <xf numFmtId="0" fontId="0" fillId="0" borderId="8" xfId="0" applyBorder="1" applyAlignment="1" applyProtection="1">
      <alignment horizontal="left" vertical="center"/>
    </xf>
    <xf numFmtId="0" fontId="4" fillId="2" borderId="2" xfId="4" applyAlignment="1" applyProtection="1">
      <alignment horizontal="center" vertical="center"/>
      <protection locked="0"/>
    </xf>
    <xf numFmtId="0" fontId="0" fillId="0" borderId="4" xfId="0" applyBorder="1" applyAlignment="1" applyProtection="1">
      <alignment horizontal="left" vertical="center" wrapText="1"/>
    </xf>
    <xf numFmtId="1" fontId="6" fillId="3" borderId="2" xfId="1" applyNumberFormat="1" applyFont="1" applyFill="1" applyBorder="1" applyAlignment="1" applyProtection="1">
      <alignment horizontal="center" vertical="center"/>
    </xf>
    <xf numFmtId="0" fontId="0" fillId="0" borderId="0" xfId="0" applyAlignment="1" applyProtection="1">
      <alignment horizontal="left" vertical="center"/>
    </xf>
    <xf numFmtId="0" fontId="0" fillId="0" borderId="0" xfId="0" applyAlignment="1" applyProtection="1">
      <alignment horizontal="left" vertical="center" wrapText="1"/>
    </xf>
    <xf numFmtId="0" fontId="0" fillId="0" borderId="10" xfId="0" applyBorder="1" applyAlignment="1" applyProtection="1">
      <alignment horizontal="left" wrapText="1"/>
    </xf>
    <xf numFmtId="0" fontId="0" fillId="0" borderId="0" xfId="0" applyBorder="1" applyAlignment="1" applyProtection="1">
      <alignment horizontal="left" wrapText="1"/>
    </xf>
    <xf numFmtId="0" fontId="9" fillId="0" borderId="0" xfId="0" applyFont="1" applyAlignment="1" applyProtection="1">
      <alignment horizontal="left" vertical="center" wrapText="1"/>
    </xf>
    <xf numFmtId="1" fontId="6" fillId="3" borderId="5" xfId="6" applyNumberFormat="1" applyBorder="1" applyAlignment="1" applyProtection="1">
      <alignment horizontal="center" vertical="center"/>
    </xf>
    <xf numFmtId="1" fontId="6" fillId="3" borderId="6" xfId="6" applyNumberFormat="1" applyBorder="1" applyAlignment="1" applyProtection="1">
      <alignment horizontal="center" vertical="center"/>
    </xf>
    <xf numFmtId="1" fontId="6" fillId="3" borderId="9" xfId="6" applyNumberFormat="1" applyBorder="1" applyAlignment="1" applyProtection="1">
      <alignment horizontal="center" vertical="center"/>
    </xf>
    <xf numFmtId="0" fontId="0" fillId="0" borderId="4" xfId="0" applyBorder="1" applyAlignment="1" applyProtection="1">
      <alignment horizontal="left" vertical="center"/>
    </xf>
    <xf numFmtId="0" fontId="0" fillId="0" borderId="0" xfId="0" applyAlignment="1" applyProtection="1">
      <alignment horizontal="left" wrapText="1"/>
    </xf>
    <xf numFmtId="0" fontId="3" fillId="0" borderId="1" xfId="3" applyAlignment="1" applyProtection="1">
      <alignment horizontal="center"/>
    </xf>
    <xf numFmtId="0" fontId="4" fillId="2" borderId="5" xfId="4" applyBorder="1" applyAlignment="1" applyProtection="1">
      <alignment horizontal="center" vertical="center"/>
      <protection locked="0"/>
    </xf>
    <xf numFmtId="0" fontId="4" fillId="2" borderId="6" xfId="4" applyBorder="1" applyAlignment="1" applyProtection="1">
      <alignment horizontal="center" vertical="center"/>
      <protection locked="0"/>
    </xf>
    <xf numFmtId="0" fontId="4" fillId="2" borderId="7" xfId="4" applyBorder="1" applyAlignment="1" applyProtection="1">
      <alignment horizontal="center" vertical="center"/>
      <protection locked="0"/>
    </xf>
    <xf numFmtId="0" fontId="0" fillId="0" borderId="10" xfId="0" applyBorder="1" applyAlignment="1" applyProtection="1">
      <alignment horizontal="left" vertical="center"/>
    </xf>
    <xf numFmtId="0" fontId="0" fillId="0" borderId="10" xfId="0" applyBorder="1" applyAlignment="1" applyProtection="1">
      <alignment horizontal="left" vertical="center" wrapText="1"/>
    </xf>
  </cellXfs>
  <cellStyles count="7">
    <cellStyle name="Ausgabe" xfId="5" builtinId="21"/>
    <cellStyle name="Berechnung" xfId="6" builtinId="22"/>
    <cellStyle name="Eingabe" xfId="4" builtinId="20"/>
    <cellStyle name="Komma" xfId="1" builtinId="3"/>
    <cellStyle name="Standard" xfId="0" builtinId="0"/>
    <cellStyle name="Überschrift" xfId="2" builtinId="15"/>
    <cellStyle name="Überschrift 1" xfId="3" builtin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Berechnung!$B$35</c:f>
              <c:strCache>
                <c:ptCount val="1"/>
                <c:pt idx="0">
                  <c:v>Direkte Emissionen (Treibstoff, Strom)</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Berechnung!$C$34:$D$34</c:f>
              <c:strCache>
                <c:ptCount val="2"/>
                <c:pt idx="0">
                  <c:v>Verbrennungsmotor</c:v>
                </c:pt>
                <c:pt idx="1">
                  <c:v>Elektromotor mit Batteriespeicher</c:v>
                </c:pt>
              </c:strCache>
            </c:strRef>
          </c:cat>
          <c:val>
            <c:numRef>
              <c:f>Berechnung!$C$35:$D$35</c:f>
              <c:numCache>
                <c:formatCode>General</c:formatCode>
                <c:ptCount val="2"/>
                <c:pt idx="0" formatCode="0">
                  <c:v>162.39999999999998</c:v>
                </c:pt>
                <c:pt idx="1">
                  <c:v>80</c:v>
                </c:pt>
              </c:numCache>
            </c:numRef>
          </c:val>
          <c:extLst>
            <c:ext xmlns:c16="http://schemas.microsoft.com/office/drawing/2014/chart" uri="{C3380CC4-5D6E-409C-BE32-E72D297353CC}">
              <c16:uniqueId val="{00000000-9BF6-468B-8DD8-2E5E4D6DE08F}"/>
            </c:ext>
          </c:extLst>
        </c:ser>
        <c:ser>
          <c:idx val="1"/>
          <c:order val="1"/>
          <c:tx>
            <c:strRef>
              <c:f>Berechnung!$B$36</c:f>
              <c:strCache>
                <c:ptCount val="1"/>
                <c:pt idx="0">
                  <c:v>Indirekte Emissionen (Vorgelagerte Prozesse, Batterieproduktion)</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Berechnung!$C$34:$D$34</c:f>
              <c:strCache>
                <c:ptCount val="2"/>
                <c:pt idx="0">
                  <c:v>Verbrennungsmotor</c:v>
                </c:pt>
                <c:pt idx="1">
                  <c:v>Elektromotor mit Batteriespeicher</c:v>
                </c:pt>
              </c:strCache>
            </c:strRef>
          </c:cat>
          <c:val>
            <c:numRef>
              <c:f>Berechnung!$C$36:$D$36</c:f>
              <c:numCache>
                <c:formatCode>General</c:formatCode>
                <c:ptCount val="2"/>
                <c:pt idx="0" formatCode="0">
                  <c:v>45.472000000000001</c:v>
                </c:pt>
                <c:pt idx="1">
                  <c:v>20</c:v>
                </c:pt>
              </c:numCache>
            </c:numRef>
          </c:val>
          <c:extLst>
            <c:ext xmlns:c16="http://schemas.microsoft.com/office/drawing/2014/chart" uri="{C3380CC4-5D6E-409C-BE32-E72D297353CC}">
              <c16:uniqueId val="{00000001-9BF6-468B-8DD8-2E5E4D6DE08F}"/>
            </c:ext>
          </c:extLst>
        </c:ser>
        <c:dLbls>
          <c:dLblPos val="ctr"/>
          <c:showLegendKey val="0"/>
          <c:showVal val="1"/>
          <c:showCatName val="0"/>
          <c:showSerName val="0"/>
          <c:showPercent val="0"/>
          <c:showBubbleSize val="0"/>
        </c:dLbls>
        <c:gapWidth val="150"/>
        <c:overlap val="100"/>
        <c:axId val="756266184"/>
        <c:axId val="756266512"/>
      </c:barChart>
      <c:catAx>
        <c:axId val="75626618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de-DE"/>
          </a:p>
        </c:txPr>
        <c:crossAx val="756266512"/>
        <c:crosses val="autoZero"/>
        <c:auto val="1"/>
        <c:lblAlgn val="ctr"/>
        <c:lblOffset val="100"/>
        <c:noMultiLvlLbl val="0"/>
      </c:catAx>
      <c:valAx>
        <c:axId val="75626651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756266184"/>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de-DE"/>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107576</xdr:colOff>
      <xdr:row>20</xdr:row>
      <xdr:rowOff>98612</xdr:rowOff>
    </xdr:from>
    <xdr:to>
      <xdr:col>3</xdr:col>
      <xdr:colOff>2841811</xdr:colOff>
      <xdr:row>32</xdr:row>
      <xdr:rowOff>107576</xdr:rowOff>
    </xdr:to>
    <xdr:graphicFrame macro="">
      <xdr:nvGraphicFramePr>
        <xdr:cNvPr id="2" name="Diagramm 1">
          <a:extLst>
            <a:ext uri="{FF2B5EF4-FFF2-40B4-BE49-F238E27FC236}">
              <a16:creationId xmlns:a16="http://schemas.microsoft.com/office/drawing/2014/main" id="{2B3958BA-0623-46EF-A238-9D79B71D46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7"/>
  <sheetViews>
    <sheetView tabSelected="1" topLeftCell="A2" zoomScale="85" zoomScaleNormal="85" workbookViewId="0">
      <selection activeCell="F32" sqref="F32"/>
    </sheetView>
  </sheetViews>
  <sheetFormatPr baseColWidth="10" defaultRowHeight="14.4" x14ac:dyDescent="0.3"/>
  <cols>
    <col min="1" max="1" width="20.5546875" style="3" customWidth="1"/>
    <col min="2" max="2" width="6.6640625" style="2" bestFit="1" customWidth="1"/>
    <col min="3" max="3" width="18.5546875" style="3" bestFit="1" customWidth="1"/>
    <col min="4" max="4" width="42.33203125" style="3" customWidth="1"/>
    <col min="5" max="5" width="26.21875" style="3" customWidth="1"/>
    <col min="6" max="6" width="11.5546875" style="4"/>
    <col min="7" max="7" width="18.88671875" style="3" bestFit="1" customWidth="1"/>
    <col min="8" max="8" width="65.6640625" style="3" customWidth="1"/>
    <col min="9" max="16384" width="11.5546875" style="3"/>
  </cols>
  <sheetData>
    <row r="1" spans="1:8" ht="22.8" x14ac:dyDescent="0.4">
      <c r="A1" s="1" t="s">
        <v>0</v>
      </c>
      <c r="H1" s="18" t="s">
        <v>42</v>
      </c>
    </row>
    <row r="2" spans="1:8" x14ac:dyDescent="0.3">
      <c r="A2" s="3" t="s">
        <v>1</v>
      </c>
      <c r="E2" s="5" t="s">
        <v>37</v>
      </c>
    </row>
    <row r="3" spans="1:8" x14ac:dyDescent="0.3">
      <c r="E3" s="6" t="s">
        <v>38</v>
      </c>
    </row>
    <row r="4" spans="1:8" ht="20.399999999999999" thickBot="1" x14ac:dyDescent="0.45">
      <c r="A4" s="36" t="s">
        <v>2</v>
      </c>
      <c r="B4" s="36"/>
      <c r="C4" s="36"/>
      <c r="D4" s="36"/>
      <c r="E4" s="36" t="s">
        <v>3</v>
      </c>
      <c r="F4" s="36"/>
      <c r="G4" s="36"/>
      <c r="H4" s="36"/>
    </row>
    <row r="5" spans="1:8" ht="15" customHeight="1" thickTop="1" x14ac:dyDescent="0.3">
      <c r="A5" s="3" t="s">
        <v>4</v>
      </c>
      <c r="B5" s="12" t="s">
        <v>17</v>
      </c>
      <c r="E5" s="41" t="s">
        <v>10</v>
      </c>
      <c r="F5" s="23">
        <v>70</v>
      </c>
      <c r="G5" s="40" t="s">
        <v>11</v>
      </c>
      <c r="H5" s="28" t="s">
        <v>29</v>
      </c>
    </row>
    <row r="6" spans="1:8" ht="14.4" customHeight="1" x14ac:dyDescent="0.3">
      <c r="A6" s="24" t="s">
        <v>25</v>
      </c>
      <c r="B6" s="37">
        <v>7</v>
      </c>
      <c r="C6" s="22" t="s">
        <v>5</v>
      </c>
      <c r="D6" s="27" t="s">
        <v>26</v>
      </c>
      <c r="E6" s="27"/>
      <c r="F6" s="23"/>
      <c r="G6" s="26"/>
      <c r="H6" s="29"/>
    </row>
    <row r="7" spans="1:8" x14ac:dyDescent="0.3">
      <c r="A7" s="24"/>
      <c r="B7" s="38"/>
      <c r="C7" s="22"/>
      <c r="D7" s="27"/>
      <c r="E7" s="27"/>
      <c r="F7" s="23"/>
      <c r="G7" s="26"/>
      <c r="H7" s="29"/>
    </row>
    <row r="8" spans="1:8" x14ac:dyDescent="0.3">
      <c r="A8" s="24"/>
      <c r="B8" s="38"/>
      <c r="C8" s="22"/>
      <c r="D8" s="27"/>
      <c r="E8" s="27" t="s">
        <v>18</v>
      </c>
      <c r="F8" s="23">
        <v>1000</v>
      </c>
      <c r="G8" s="26" t="s">
        <v>12</v>
      </c>
      <c r="H8" s="35" t="s">
        <v>40</v>
      </c>
    </row>
    <row r="9" spans="1:8" x14ac:dyDescent="0.3">
      <c r="A9" s="24"/>
      <c r="B9" s="38"/>
      <c r="C9" s="22"/>
      <c r="D9" s="27"/>
      <c r="E9" s="27"/>
      <c r="F9" s="23"/>
      <c r="G9" s="26"/>
      <c r="H9" s="35"/>
    </row>
    <row r="10" spans="1:8" x14ac:dyDescent="0.3">
      <c r="A10" s="24"/>
      <c r="B10" s="38"/>
      <c r="C10" s="22"/>
      <c r="D10" s="27"/>
      <c r="E10" s="27"/>
      <c r="F10" s="23"/>
      <c r="G10" s="26"/>
      <c r="H10" s="35"/>
    </row>
    <row r="11" spans="1:8" x14ac:dyDescent="0.3">
      <c r="A11" s="24"/>
      <c r="B11" s="39"/>
      <c r="C11" s="22"/>
      <c r="D11" s="27"/>
      <c r="E11" s="27"/>
      <c r="F11" s="23"/>
      <c r="G11" s="26"/>
      <c r="H11" s="35"/>
    </row>
    <row r="12" spans="1:8" ht="14.4" customHeight="1" x14ac:dyDescent="0.3">
      <c r="A12" s="3" t="s">
        <v>6</v>
      </c>
      <c r="B12" s="7">
        <f>IF(B5="Diesel",B6*2.62/100*1000,IF(B5="Benzin",B6*2.32/100*1000,0))</f>
        <v>162.39999999999998</v>
      </c>
      <c r="C12" s="3" t="s">
        <v>7</v>
      </c>
      <c r="D12" s="3" t="s">
        <v>27</v>
      </c>
      <c r="E12" s="24" t="s">
        <v>19</v>
      </c>
      <c r="F12" s="23">
        <v>20</v>
      </c>
      <c r="G12" s="22" t="s">
        <v>13</v>
      </c>
      <c r="H12" s="27" t="s">
        <v>30</v>
      </c>
    </row>
    <row r="13" spans="1:8" x14ac:dyDescent="0.3">
      <c r="A13" s="34" t="s">
        <v>8</v>
      </c>
      <c r="B13" s="31">
        <f>B12*0.28</f>
        <v>45.472000000000001</v>
      </c>
      <c r="C13" s="22" t="s">
        <v>7</v>
      </c>
      <c r="D13" s="27" t="s">
        <v>41</v>
      </c>
      <c r="E13" s="24"/>
      <c r="F13" s="23"/>
      <c r="G13" s="22"/>
      <c r="H13" s="27"/>
    </row>
    <row r="14" spans="1:8" x14ac:dyDescent="0.3">
      <c r="A14" s="34"/>
      <c r="B14" s="32"/>
      <c r="C14" s="22"/>
      <c r="D14" s="27"/>
      <c r="E14" s="24"/>
      <c r="F14" s="23"/>
      <c r="G14" s="22"/>
      <c r="H14" s="27"/>
    </row>
    <row r="15" spans="1:8" ht="14.4" customHeight="1" x14ac:dyDescent="0.3">
      <c r="A15" s="34"/>
      <c r="B15" s="32"/>
      <c r="C15" s="22"/>
      <c r="D15" s="27"/>
      <c r="E15" s="24" t="s">
        <v>20</v>
      </c>
      <c r="F15" s="25">
        <f>F5*F8/F12*100</f>
        <v>350000</v>
      </c>
      <c r="G15" s="22" t="s">
        <v>14</v>
      </c>
      <c r="H15" s="27" t="s">
        <v>39</v>
      </c>
    </row>
    <row r="16" spans="1:8" x14ac:dyDescent="0.3">
      <c r="A16" s="34"/>
      <c r="B16" s="32"/>
      <c r="C16" s="22"/>
      <c r="D16" s="27"/>
      <c r="E16" s="24"/>
      <c r="F16" s="25"/>
      <c r="G16" s="22"/>
      <c r="H16" s="27"/>
    </row>
    <row r="17" spans="1:8" x14ac:dyDescent="0.3">
      <c r="A17" s="34"/>
      <c r="B17" s="32"/>
      <c r="C17" s="22"/>
      <c r="D17" s="27"/>
      <c r="E17" s="24"/>
      <c r="F17" s="25"/>
      <c r="G17" s="22"/>
      <c r="H17" s="27"/>
    </row>
    <row r="18" spans="1:8" x14ac:dyDescent="0.3">
      <c r="A18" s="34"/>
      <c r="B18" s="32"/>
      <c r="C18" s="22"/>
      <c r="D18" s="27"/>
      <c r="E18" s="24"/>
      <c r="F18" s="25"/>
      <c r="G18" s="22"/>
      <c r="H18" s="27"/>
    </row>
    <row r="19" spans="1:8" x14ac:dyDescent="0.3">
      <c r="A19" s="34"/>
      <c r="B19" s="33"/>
      <c r="C19" s="22"/>
      <c r="D19" s="27"/>
      <c r="E19" s="24"/>
      <c r="F19" s="25"/>
      <c r="G19" s="22"/>
      <c r="H19" s="27"/>
    </row>
    <row r="20" spans="1:8" ht="14.4" customHeight="1" x14ac:dyDescent="0.3">
      <c r="A20" s="8" t="s">
        <v>9</v>
      </c>
      <c r="B20" s="9">
        <f>B12+B13</f>
        <v>207.87199999999999</v>
      </c>
      <c r="C20" s="8" t="s">
        <v>7</v>
      </c>
      <c r="E20" s="24"/>
      <c r="F20" s="25"/>
      <c r="G20" s="22"/>
      <c r="H20" s="27"/>
    </row>
    <row r="21" spans="1:8" ht="14.4" customHeight="1" x14ac:dyDescent="0.3">
      <c r="A21" s="8"/>
      <c r="B21" s="8"/>
      <c r="C21" s="8"/>
      <c r="E21" s="27" t="s">
        <v>21</v>
      </c>
      <c r="F21" s="23">
        <v>100</v>
      </c>
      <c r="G21" s="26" t="s">
        <v>15</v>
      </c>
      <c r="H21" s="30" t="s">
        <v>43</v>
      </c>
    </row>
    <row r="22" spans="1:8" x14ac:dyDescent="0.3">
      <c r="A22" s="8"/>
      <c r="B22" s="8"/>
      <c r="C22" s="8"/>
      <c r="E22" s="27"/>
      <c r="F22" s="23"/>
      <c r="G22" s="26"/>
      <c r="H22" s="30"/>
    </row>
    <row r="23" spans="1:8" x14ac:dyDescent="0.3">
      <c r="A23" s="8"/>
      <c r="B23" s="8"/>
      <c r="C23" s="8"/>
      <c r="E23" s="27"/>
      <c r="F23" s="23"/>
      <c r="G23" s="26"/>
      <c r="H23" s="30"/>
    </row>
    <row r="24" spans="1:8" x14ac:dyDescent="0.3">
      <c r="A24" s="8"/>
      <c r="B24" s="8"/>
      <c r="C24" s="8"/>
      <c r="E24" s="27"/>
      <c r="F24" s="23"/>
      <c r="G24" s="26"/>
      <c r="H24" s="30"/>
    </row>
    <row r="25" spans="1:8" x14ac:dyDescent="0.3">
      <c r="A25" s="8"/>
      <c r="B25" s="8"/>
      <c r="C25" s="8"/>
      <c r="E25" s="27"/>
      <c r="F25" s="23"/>
      <c r="G25" s="26"/>
      <c r="H25" s="30"/>
    </row>
    <row r="26" spans="1:8" ht="28.8" x14ac:dyDescent="0.3">
      <c r="E26" s="10" t="s">
        <v>22</v>
      </c>
      <c r="F26" s="20">
        <f>F21*F5*1000/F15</f>
        <v>20</v>
      </c>
      <c r="G26" s="19" t="s">
        <v>7</v>
      </c>
      <c r="H26" s="19" t="s">
        <v>32</v>
      </c>
    </row>
    <row r="27" spans="1:8" x14ac:dyDescent="0.3">
      <c r="E27" s="24" t="s">
        <v>23</v>
      </c>
      <c r="F27" s="23">
        <v>400</v>
      </c>
      <c r="G27" s="22" t="s">
        <v>28</v>
      </c>
      <c r="H27" s="27" t="s">
        <v>31</v>
      </c>
    </row>
    <row r="28" spans="1:8" x14ac:dyDescent="0.3">
      <c r="E28" s="24"/>
      <c r="F28" s="23"/>
      <c r="G28" s="22"/>
      <c r="H28" s="27"/>
    </row>
    <row r="29" spans="1:8" x14ac:dyDescent="0.3">
      <c r="E29" s="24"/>
      <c r="F29" s="23"/>
      <c r="G29" s="22"/>
      <c r="H29" s="27"/>
    </row>
    <row r="30" spans="1:8" x14ac:dyDescent="0.3">
      <c r="E30" s="24"/>
      <c r="F30" s="23"/>
      <c r="G30" s="22"/>
      <c r="H30" s="27"/>
    </row>
    <row r="31" spans="1:8" x14ac:dyDescent="0.3">
      <c r="E31" s="24"/>
      <c r="F31" s="23"/>
      <c r="G31" s="22"/>
      <c r="H31" s="27"/>
    </row>
    <row r="32" spans="1:8" x14ac:dyDescent="0.3">
      <c r="E32" s="10" t="s">
        <v>24</v>
      </c>
      <c r="F32" s="20">
        <f>F27*F12/100</f>
        <v>80</v>
      </c>
      <c r="G32" s="3" t="s">
        <v>7</v>
      </c>
    </row>
    <row r="33" spans="2:8" x14ac:dyDescent="0.3">
      <c r="E33" s="11" t="s">
        <v>9</v>
      </c>
      <c r="F33" s="21">
        <f>F26+F32</f>
        <v>100</v>
      </c>
      <c r="G33" s="8" t="s">
        <v>7</v>
      </c>
      <c r="H33" s="8"/>
    </row>
    <row r="34" spans="2:8" s="13" customFormat="1" ht="2.4" customHeight="1" x14ac:dyDescent="0.3">
      <c r="B34" s="14"/>
      <c r="C34" s="13" t="s">
        <v>2</v>
      </c>
      <c r="D34" s="13" t="s">
        <v>33</v>
      </c>
      <c r="F34" s="15"/>
    </row>
    <row r="35" spans="2:8" s="13" customFormat="1" ht="2.4" customHeight="1" x14ac:dyDescent="0.3">
      <c r="B35" s="16" t="s">
        <v>35</v>
      </c>
      <c r="C35" s="17">
        <f>B12</f>
        <v>162.39999999999998</v>
      </c>
      <c r="D35" s="13">
        <f>F32</f>
        <v>80</v>
      </c>
      <c r="F35" s="15"/>
    </row>
    <row r="36" spans="2:8" s="13" customFormat="1" ht="2.4" customHeight="1" x14ac:dyDescent="0.3">
      <c r="B36" s="16" t="s">
        <v>36</v>
      </c>
      <c r="C36" s="17">
        <f>B13</f>
        <v>45.472000000000001</v>
      </c>
      <c r="D36" s="13">
        <f>F26</f>
        <v>20</v>
      </c>
      <c r="F36" s="15"/>
    </row>
    <row r="37" spans="2:8" s="13" customFormat="1" ht="2.4" customHeight="1" x14ac:dyDescent="0.3">
      <c r="B37" s="16" t="s">
        <v>34</v>
      </c>
      <c r="C37" s="17">
        <f>B20</f>
        <v>207.87199999999999</v>
      </c>
      <c r="D37" s="13">
        <f>F33</f>
        <v>100</v>
      </c>
      <c r="F37" s="15"/>
    </row>
  </sheetData>
  <sheetProtection algorithmName="SHA-512" hashValue="WD7ycheS17LRKIFJHzyj5KGKDH/KPPZDWe38Dw8ZsNIrhknmQH0bgxTsvlbe3G4cgvgUbIbL531vW2s5P69RZg==" saltValue="pDSyqTTZBAaqy+ljGp2XCg==" spinCount="100000" sheet="1" objects="1" scenarios="1"/>
  <mergeCells count="34">
    <mergeCell ref="A4:D4"/>
    <mergeCell ref="E4:H4"/>
    <mergeCell ref="D6:D11"/>
    <mergeCell ref="C6:C11"/>
    <mergeCell ref="B6:B11"/>
    <mergeCell ref="A6:A11"/>
    <mergeCell ref="G5:G7"/>
    <mergeCell ref="F5:F7"/>
    <mergeCell ref="E5:E7"/>
    <mergeCell ref="D13:D19"/>
    <mergeCell ref="C13:C19"/>
    <mergeCell ref="B13:B19"/>
    <mergeCell ref="A13:A19"/>
    <mergeCell ref="H8:H11"/>
    <mergeCell ref="G12:G14"/>
    <mergeCell ref="E12:E14"/>
    <mergeCell ref="G8:G11"/>
    <mergeCell ref="F8:F11"/>
    <mergeCell ref="E8:E11"/>
    <mergeCell ref="H27:H31"/>
    <mergeCell ref="H5:H7"/>
    <mergeCell ref="H12:H14"/>
    <mergeCell ref="H15:H20"/>
    <mergeCell ref="H21:H25"/>
    <mergeCell ref="G27:G31"/>
    <mergeCell ref="F27:F31"/>
    <mergeCell ref="E27:E31"/>
    <mergeCell ref="F12:F14"/>
    <mergeCell ref="G15:G20"/>
    <mergeCell ref="F15:F20"/>
    <mergeCell ref="E15:E20"/>
    <mergeCell ref="G21:G25"/>
    <mergeCell ref="F21:F25"/>
    <mergeCell ref="E21:E25"/>
  </mergeCells>
  <pageMargins left="0.7" right="0.7" top="0.78740157499999996" bottom="0.78740157499999996" header="0.3" footer="0.3"/>
  <pageSetup paperSize="9" scale="62" fitToHeight="0" orientation="landscape" horizontalDpi="0" verticalDpi="0" r:id="rId1"/>
  <drawing r:id="rId2"/>
  <extLst>
    <ext xmlns:x14="http://schemas.microsoft.com/office/spreadsheetml/2009/9/main" uri="{CCE6A557-97BC-4b89-ADB6-D9C93CAAB3DF}">
      <x14:dataValidations xmlns:xm="http://schemas.microsoft.com/office/excel/2006/main" disablePrompts="1" count="1">
        <x14:dataValidation type="list" xr:uid="{DC000038-8765-4320-954D-3CE9A5E7C62C}">
          <x14:formula1>
            <xm:f>Tabelle1!$A$5:$A$6</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9A94E-A9C0-4347-A8F5-5AB9AECE49D7}">
  <dimension ref="A5:A6"/>
  <sheetViews>
    <sheetView workbookViewId="0">
      <selection activeCell="B7" sqref="B7"/>
    </sheetView>
  </sheetViews>
  <sheetFormatPr baseColWidth="10" defaultRowHeight="14.4" x14ac:dyDescent="0.3"/>
  <sheetData>
    <row r="5" spans="1:1" x14ac:dyDescent="0.3">
      <c r="A5" t="s">
        <v>17</v>
      </c>
    </row>
    <row r="6" spans="1:1" x14ac:dyDescent="0.3">
      <c r="A6" t="s">
        <v>16</v>
      </c>
    </row>
  </sheetData>
  <sheetProtection algorithmName="SHA-512" hashValue="34RMCAA+rmLe2YM1nzHXNGfYKOIkPSbl58+PomOBCBeapSdd/RAZdxKDIc9tAv2TuKK/csWXuCkKmkWamoYgqA==" saltValue="6yzDosxuw/kRg43vyUF5Pw=="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Berechnung</vt: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Christof Drexel</dc:creator>
  <cp:lastModifiedBy>Christof Drexel</cp:lastModifiedBy>
  <cp:lastPrinted>2019-04-23T14:01:41Z</cp:lastPrinted>
  <dcterms:created xsi:type="dcterms:W3CDTF">2019-04-22T09:55:14Z</dcterms:created>
  <dcterms:modified xsi:type="dcterms:W3CDTF">2020-01-28T08:10:31Z</dcterms:modified>
</cp:coreProperties>
</file>